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Adatlap" sheetId="1" r:id="rId1"/>
    <sheet name="közhasznu_besz" sheetId="2" r:id="rId2"/>
  </sheets>
  <definedNames>
    <definedName name="_xlnm.Print_Area" localSheetId="1">'közhasznu_besz'!$A$1:$V$168</definedName>
  </definedNames>
  <calcPr fullCalcOnLoad="1"/>
</workbook>
</file>

<file path=xl/sharedStrings.xml><?xml version="1.0" encoding="utf-8"?>
<sst xmlns="http://schemas.openxmlformats.org/spreadsheetml/2006/main" count="216" uniqueCount="144">
  <si>
    <t>Ügyfél neve:</t>
  </si>
  <si>
    <t>Ügyfél címe, telefonszáma:</t>
  </si>
  <si>
    <t>Statisztikai számjele:</t>
  </si>
  <si>
    <t>Cégjegyzék száma:</t>
  </si>
  <si>
    <t>Dátum (készítés ideje):</t>
  </si>
  <si>
    <t>Ügyfél ( aláíró ):</t>
  </si>
  <si>
    <t>a vállalkozás megnevezése</t>
  </si>
  <si>
    <t>a vállalkozás címe, telefonszáma</t>
  </si>
  <si>
    <t>Keltezés:</t>
  </si>
  <si>
    <t>a vállalkozás vezetője</t>
  </si>
  <si>
    <t>(képviselője)</t>
  </si>
  <si>
    <t>Adatok E Ft-ban</t>
  </si>
  <si>
    <t>01</t>
  </si>
  <si>
    <t>02</t>
  </si>
  <si>
    <t>03</t>
  </si>
  <si>
    <t>04</t>
  </si>
  <si>
    <t>05</t>
  </si>
  <si>
    <t>A</t>
  </si>
  <si>
    <t>I.</t>
  </si>
  <si>
    <t>II.</t>
  </si>
  <si>
    <t>III.</t>
  </si>
  <si>
    <t>B</t>
  </si>
  <si>
    <t>IV.</t>
  </si>
  <si>
    <t>06</t>
  </si>
  <si>
    <t>07</t>
  </si>
  <si>
    <t>08</t>
  </si>
  <si>
    <t>09</t>
  </si>
  <si>
    <t>Immateriális javak</t>
  </si>
  <si>
    <t>Tárgyi eszközök</t>
  </si>
  <si>
    <t>Befektetett pénzügyi eszközök</t>
  </si>
  <si>
    <t>Készletek</t>
  </si>
  <si>
    <t>Követelések</t>
  </si>
  <si>
    <t>ebből:</t>
  </si>
  <si>
    <t>Értékpapírok</t>
  </si>
  <si>
    <t>Pénzeszközök</t>
  </si>
  <si>
    <t>V.</t>
  </si>
  <si>
    <t>E</t>
  </si>
  <si>
    <t>F</t>
  </si>
  <si>
    <t>CÉLTARTALÉKOK</t>
  </si>
  <si>
    <t>Hosszú lejáratú kötelezettségek</t>
  </si>
  <si>
    <t>Rövid lejáratú kötelezettségek</t>
  </si>
  <si>
    <t>Sor-</t>
  </si>
  <si>
    <t>A tétel megnevezés</t>
  </si>
  <si>
    <t>Előző év(ek)</t>
  </si>
  <si>
    <t>Tárgyév</t>
  </si>
  <si>
    <t>szám</t>
  </si>
  <si>
    <t>módosításai</t>
  </si>
  <si>
    <t>a</t>
  </si>
  <si>
    <t>b</t>
  </si>
  <si>
    <t>d</t>
  </si>
  <si>
    <t>e</t>
  </si>
  <si>
    <t>adatok E Ft-ban</t>
  </si>
  <si>
    <t>Tétel-</t>
  </si>
  <si>
    <t>Személyi jellegű ráfordítások</t>
  </si>
  <si>
    <t>Értékcsökkenési leírás</t>
  </si>
  <si>
    <t>Üzleti év:</t>
  </si>
  <si>
    <t>Összes közhasznú tevékenység bevétele (1.+2.+3.+4.+5. Sor)</t>
  </si>
  <si>
    <t>Közhasznú célú működésre kapott támogatás</t>
  </si>
  <si>
    <t>a)</t>
  </si>
  <si>
    <t>alapítótótól</t>
  </si>
  <si>
    <t>b)</t>
  </si>
  <si>
    <t>c)</t>
  </si>
  <si>
    <t>d)</t>
  </si>
  <si>
    <t>1.</t>
  </si>
  <si>
    <t>2.</t>
  </si>
  <si>
    <t>3.</t>
  </si>
  <si>
    <t>4.</t>
  </si>
  <si>
    <t>5.</t>
  </si>
  <si>
    <t>központi költségvetéstől</t>
  </si>
  <si>
    <t>helyi önkormányzattól</t>
  </si>
  <si>
    <t>egyéb, ebből 1% …………………………………</t>
  </si>
  <si>
    <t>Pályázati úton elnyert támogatás</t>
  </si>
  <si>
    <t>Közhasznú tevékenységből származó bevétel</t>
  </si>
  <si>
    <t>Tagdíjból származó bevétel</t>
  </si>
  <si>
    <t>Egyéb bevétel</t>
  </si>
  <si>
    <t>Vállalkozási tevékenység bevétele</t>
  </si>
  <si>
    <t>Közhasznú tevékenység ráfodításai (1.+2.+3.+4.+5.+6. Sor)</t>
  </si>
  <si>
    <t>6.</t>
  </si>
  <si>
    <t>Vállalkozási tevékenység ráfordításai (1.+2.+3.+4.+5.+6. Sor)</t>
  </si>
  <si>
    <t>Tájékoztató adatok</t>
  </si>
  <si>
    <t>Anyagjellegű ráfordítások</t>
  </si>
  <si>
    <t>Egyéb ráfordítások</t>
  </si>
  <si>
    <t>Pénzügyi műveletek ráfordításai</t>
  </si>
  <si>
    <t>Rendkívüli ráfordítások</t>
  </si>
  <si>
    <t>Adófizetési kötelezettség</t>
  </si>
  <si>
    <t>Bérköltség</t>
  </si>
  <si>
    <t>megbízási díjak</t>
  </si>
  <si>
    <t>tiszteletdíjak</t>
  </si>
  <si>
    <t>Személyi jellegű egyéb kifizetések</t>
  </si>
  <si>
    <t>Bérjárulékok</t>
  </si>
  <si>
    <t>A szervezet által nyújtott támogatások</t>
  </si>
  <si>
    <t>J.</t>
  </si>
  <si>
    <t>H.</t>
  </si>
  <si>
    <t>G.</t>
  </si>
  <si>
    <t>A.</t>
  </si>
  <si>
    <t>B.</t>
  </si>
  <si>
    <t>C.</t>
  </si>
  <si>
    <t>D.</t>
  </si>
  <si>
    <t>E.</t>
  </si>
  <si>
    <t>F.</t>
  </si>
  <si>
    <t xml:space="preserve"> továbbutalt, illetve átadott támogatás</t>
  </si>
  <si>
    <t>ebből: A Korm. Rend. 16.§ (5) bekezdése szerint kötelezettségként elszámolt és</t>
  </si>
  <si>
    <t>Statisztikai számjel vagy adószám</t>
  </si>
  <si>
    <t>Tárgyévi vállalkozási eredmény (G.-H.)</t>
  </si>
  <si>
    <t>Tárgyévi közhasznú eredmény (A.-D.)</t>
  </si>
  <si>
    <t>Összes bevétel (A.+B.)</t>
  </si>
  <si>
    <t>Összes ráfordítás (D.+E.)</t>
  </si>
  <si>
    <t>Adózás előtti eredménye (B.-E.)</t>
  </si>
  <si>
    <t>az egyéb szervezet vezetője</t>
  </si>
  <si>
    <t>Az egyéb szervezet megnezevezése:</t>
  </si>
  <si>
    <t>Az egyéb szervezet címe:</t>
  </si>
  <si>
    <t>KETTŐS KÖNYVVITELT VEZETŐ EGYÉB SZERVEZETEK KÖZHASZNÚ</t>
  </si>
  <si>
    <t>EGYSZERŰSÍTETT ÉVES BESZÁMOLÓJÁNAK EREDMÉNYKIMUTATÁSA</t>
  </si>
  <si>
    <t>A számviteli törvény szerinti egyéb szervezetek</t>
  </si>
  <si>
    <t>közhasznú egyszerűsített éves beszámolója</t>
  </si>
  <si>
    <t>Befektetett eszközök értékhelyesbítése</t>
  </si>
  <si>
    <t>FORGÓESZKÖZÖK (7-10. Sorok)</t>
  </si>
  <si>
    <t>BEFEKTETETT ESZKÖZÖK (2-5. Sorok)</t>
  </si>
  <si>
    <t>AKTÍV IDŐBELI ELHATÁROLÁSOK</t>
  </si>
  <si>
    <t>SAJÁT TŐKE (14-19. Sorok)</t>
  </si>
  <si>
    <t>INDULÓ TŐKE / JEGYZETT TŐKE</t>
  </si>
  <si>
    <t>TŐKEVÁLTOZÁS / EREDMÉNY</t>
  </si>
  <si>
    <t>LEKÖTÖTT TARTALÉK</t>
  </si>
  <si>
    <t>ÉRTÉKELÉSI TARTALÉK</t>
  </si>
  <si>
    <t>TÁRGYÉVI EREDMÉNY ALAPTEVÉKENYSÉGBŐL (Közhasznú tev.ből)</t>
  </si>
  <si>
    <t>VI.</t>
  </si>
  <si>
    <t>TÁRGYÉVI EREDMÉNY VÁLLALKOZÁSI TEVÉKENYSÉGBŐL</t>
  </si>
  <si>
    <t>KÖTELEZETTSÉGEK (22.-23. Sorok)</t>
  </si>
  <si>
    <t>PASSZÍV IDÓBELI ELHATÁROLÁSOK</t>
  </si>
  <si>
    <r>
      <t xml:space="preserve">FORRÁSOK (PASSZÍVÁK) ÖSSZESEN </t>
    </r>
    <r>
      <rPr>
        <sz val="10"/>
        <rFont val="Arial CE"/>
        <family val="2"/>
      </rPr>
      <t>(13.-20.+21.+24. Sor)</t>
    </r>
  </si>
  <si>
    <r>
      <t xml:space="preserve">ESZKÖZÖK (AKTÍVÁK) ÖSSZESEN </t>
    </r>
    <r>
      <rPr>
        <sz val="10"/>
        <rFont val="Arial CE"/>
        <family val="2"/>
      </rPr>
      <t>(1.+6.+11. Sor)</t>
    </r>
  </si>
  <si>
    <t>KETTŐS KÖNYVVITELT VEZETŐ EGYÉB SZERVEZETEK KÖZHASZNÚ EGYSZERŰSÍTETT</t>
  </si>
  <si>
    <t>ÉVES BESZÁMOLÓJÁNAK MÉRLEGE</t>
  </si>
  <si>
    <t>P</t>
  </si>
  <si>
    <t>K</t>
  </si>
  <si>
    <t>ILLÉS SPORT ALAPÍTVÁNY</t>
  </si>
  <si>
    <t>1123 Budapest Csörsz utca 13.</t>
  </si>
  <si>
    <t>Kóbor László</t>
  </si>
  <si>
    <t>,</t>
  </si>
  <si>
    <t>.</t>
  </si>
  <si>
    <t>2007</t>
  </si>
  <si>
    <t>2011.évi éves közhasznú beszámoló</t>
  </si>
  <si>
    <t>2012.05.17.</t>
  </si>
  <si>
    <t>2011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</si>
</sst>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Continuous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1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 quotePrefix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Continuous" vertical="center"/>
    </xf>
    <xf numFmtId="0" fontId="4" fillId="0" borderId="3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quotePrefix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 quotePrefix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37" xfId="0" applyFont="1" applyBorder="1" applyAlignment="1">
      <alignment horizontal="centerContinuous"/>
    </xf>
    <xf numFmtId="0" fontId="0" fillId="0" borderId="3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39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 vertical="center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horizontal="centerContinuous"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3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11" fillId="0" borderId="47" xfId="0" applyFont="1" applyFill="1" applyBorder="1" applyAlignment="1">
      <alignment horizontal="centerContinuous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Continuous" vertical="center"/>
    </xf>
    <xf numFmtId="0" fontId="11" fillId="0" borderId="5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1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Continuous" vertical="center"/>
    </xf>
    <xf numFmtId="0" fontId="12" fillId="0" borderId="4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Continuous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14" fontId="0" fillId="0" borderId="0" xfId="0" applyNumberFormat="1" applyAlignment="1" quotePrefix="1">
      <alignment/>
    </xf>
    <xf numFmtId="0" fontId="0" fillId="0" borderId="44" xfId="0" applyFill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50" xfId="0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showGridLines="0" zoomScalePageLayoutView="0" workbookViewId="0" topLeftCell="A1">
      <selection activeCell="D16" sqref="D16"/>
    </sheetView>
  </sheetViews>
  <sheetFormatPr defaultColWidth="9.00390625" defaultRowHeight="12.75"/>
  <cols>
    <col min="4" max="20" width="3.75390625" style="0" customWidth="1"/>
  </cols>
  <sheetData>
    <row r="1" ht="12.75">
      <c r="A1" t="s">
        <v>141</v>
      </c>
    </row>
    <row r="4" spans="1:4" ht="12.75">
      <c r="A4" s="158" t="s">
        <v>0</v>
      </c>
      <c r="B4" s="158"/>
      <c r="C4" s="158"/>
      <c r="D4" t="s">
        <v>135</v>
      </c>
    </row>
    <row r="5" spans="1:4" ht="12.75">
      <c r="A5" s="158" t="s">
        <v>1</v>
      </c>
      <c r="B5" s="158"/>
      <c r="C5" s="158"/>
      <c r="D5" t="s">
        <v>136</v>
      </c>
    </row>
    <row r="6" spans="1:20" ht="12.75">
      <c r="A6" s="158" t="s">
        <v>2</v>
      </c>
      <c r="B6" s="158"/>
      <c r="C6" s="159"/>
      <c r="D6" s="1">
        <v>1</v>
      </c>
      <c r="E6" s="1">
        <v>8</v>
      </c>
      <c r="F6" s="1">
        <v>2</v>
      </c>
      <c r="G6" s="1">
        <v>6</v>
      </c>
      <c r="H6" s="1">
        <v>2</v>
      </c>
      <c r="I6" s="1">
        <v>5</v>
      </c>
      <c r="J6" s="1">
        <v>8</v>
      </c>
      <c r="K6" s="1">
        <v>6</v>
      </c>
      <c r="L6" s="1">
        <v>9</v>
      </c>
      <c r="M6" s="1">
        <v>3</v>
      </c>
      <c r="N6" s="1">
        <v>1</v>
      </c>
      <c r="O6" s="1">
        <v>9</v>
      </c>
      <c r="P6" s="1">
        <v>5</v>
      </c>
      <c r="Q6" s="1">
        <v>2</v>
      </c>
      <c r="R6" s="1">
        <v>6</v>
      </c>
      <c r="S6" s="1">
        <v>0</v>
      </c>
      <c r="T6" s="1">
        <v>1</v>
      </c>
    </row>
    <row r="7" spans="1:3" ht="12.75">
      <c r="A7" s="158"/>
      <c r="B7" s="158"/>
      <c r="C7" s="158"/>
    </row>
    <row r="8" spans="1:16" ht="12.75">
      <c r="A8" s="158" t="s">
        <v>3</v>
      </c>
      <c r="B8" s="158"/>
      <c r="C8" s="159"/>
      <c r="D8" s="1">
        <v>1</v>
      </c>
      <c r="E8" s="1">
        <v>2</v>
      </c>
      <c r="F8" s="13" t="s">
        <v>138</v>
      </c>
      <c r="G8" s="1" t="s">
        <v>133</v>
      </c>
      <c r="H8" s="1" t="s">
        <v>134</v>
      </c>
      <c r="I8" s="13" t="s">
        <v>139</v>
      </c>
      <c r="J8" s="1">
        <v>6</v>
      </c>
      <c r="K8" s="1">
        <v>0</v>
      </c>
      <c r="L8" s="1">
        <v>8</v>
      </c>
      <c r="M8" s="1">
        <v>1</v>
      </c>
      <c r="N8" s="1">
        <v>2</v>
      </c>
      <c r="O8" s="1"/>
      <c r="P8" s="157" t="s">
        <v>140</v>
      </c>
    </row>
    <row r="9" spans="1:6" ht="12.75">
      <c r="A9" s="158"/>
      <c r="B9" s="158"/>
      <c r="C9" s="158"/>
      <c r="F9" s="14"/>
    </row>
    <row r="10" spans="1:3" ht="12.75">
      <c r="A10" s="158"/>
      <c r="B10" s="158"/>
      <c r="C10" s="158"/>
    </row>
    <row r="11" spans="1:4" ht="12.75">
      <c r="A11" s="158" t="s">
        <v>4</v>
      </c>
      <c r="B11" s="158"/>
      <c r="C11" s="158"/>
      <c r="D11" s="156" t="s">
        <v>142</v>
      </c>
    </row>
    <row r="12" spans="1:3" ht="12.75">
      <c r="A12" s="158"/>
      <c r="B12" s="158"/>
      <c r="C12" s="158"/>
    </row>
    <row r="13" spans="1:4" ht="12.75">
      <c r="A13" s="158" t="s">
        <v>5</v>
      </c>
      <c r="B13" s="158"/>
      <c r="C13" s="158"/>
      <c r="D13" t="s">
        <v>137</v>
      </c>
    </row>
    <row r="15" spans="3:4" ht="12.75">
      <c r="C15" s="5" t="s">
        <v>55</v>
      </c>
      <c r="D15" s="44" t="s">
        <v>143</v>
      </c>
    </row>
  </sheetData>
  <sheetProtection/>
  <mergeCells count="10">
    <mergeCell ref="A4:C4"/>
    <mergeCell ref="A5:C5"/>
    <mergeCell ref="A6:C6"/>
    <mergeCell ref="A7:C7"/>
    <mergeCell ref="A12:C12"/>
    <mergeCell ref="A13:C13"/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6"/>
  <sheetViews>
    <sheetView showGridLines="0" tabSelected="1" view="pageBreakPreview" zoomScaleSheetLayoutView="100" zoomScalePageLayoutView="0" workbookViewId="0" topLeftCell="A101">
      <selection activeCell="U84" sqref="U84"/>
    </sheetView>
  </sheetViews>
  <sheetFormatPr defaultColWidth="9.00390625" defaultRowHeight="12.75"/>
  <cols>
    <col min="1" max="8" width="3.75390625" style="27" customWidth="1"/>
    <col min="9" max="9" width="4.00390625" style="27" customWidth="1"/>
    <col min="10" max="17" width="3.75390625" style="27" customWidth="1"/>
    <col min="18" max="21" width="9.125" style="27" customWidth="1"/>
    <col min="22" max="22" width="1.75390625" style="27" customWidth="1"/>
    <col min="23" max="16384" width="9.125" style="27" customWidth="1"/>
  </cols>
  <sheetData>
    <row r="1" spans="1:22" ht="1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48"/>
      <c r="O1" s="48"/>
      <c r="P1" s="48"/>
      <c r="Q1" s="47"/>
      <c r="R1" s="47"/>
      <c r="S1" s="47"/>
      <c r="T1" s="47"/>
      <c r="U1" s="47"/>
      <c r="V1" s="47"/>
    </row>
    <row r="2" spans="1:22" ht="15.75" thickBot="1">
      <c r="A2" s="122">
        <f>IF(Adatlap!D6&lt;&gt;"",Adatlap!D6,"")</f>
        <v>1</v>
      </c>
      <c r="B2" s="122">
        <f>IF(Adatlap!E6&lt;&gt;"",Adatlap!E6,"")</f>
        <v>8</v>
      </c>
      <c r="C2" s="122">
        <f>IF(Adatlap!F6&lt;&gt;"",Adatlap!F6,"")</f>
        <v>2</v>
      </c>
      <c r="D2" s="122">
        <f>IF(Adatlap!G6&lt;&gt;"",Adatlap!G6,"")</f>
        <v>6</v>
      </c>
      <c r="E2" s="122">
        <f>IF(Adatlap!H6&lt;&gt;"",Adatlap!H6,"")</f>
        <v>2</v>
      </c>
      <c r="F2" s="122">
        <f>IF(Adatlap!I6&lt;&gt;"",Adatlap!I6,"")</f>
        <v>5</v>
      </c>
      <c r="G2" s="122">
        <f>IF(Adatlap!J6&lt;&gt;"",Adatlap!J6,"")</f>
        <v>8</v>
      </c>
      <c r="H2" s="122">
        <f>IF(Adatlap!K6&lt;&gt;"",Adatlap!K6,"")</f>
        <v>6</v>
      </c>
      <c r="I2" s="122">
        <f>IF(Adatlap!L6&lt;&gt;"",Adatlap!L6,"")</f>
        <v>9</v>
      </c>
      <c r="J2" s="122">
        <f>IF(Adatlap!M6&lt;&gt;"",Adatlap!M6,"")</f>
        <v>3</v>
      </c>
      <c r="K2" s="122">
        <f>IF(Adatlap!N6&lt;&gt;"",Adatlap!N6,"")</f>
        <v>1</v>
      </c>
      <c r="L2" s="122">
        <f>IF(Adatlap!O6&lt;&gt;"",Adatlap!O6,"")</f>
        <v>9</v>
      </c>
      <c r="M2" s="122">
        <f>IF(Adatlap!P6&lt;&gt;"",Adatlap!P6,"")</f>
        <v>5</v>
      </c>
      <c r="N2" s="122">
        <f>IF(Adatlap!Q6&lt;&gt;"",Adatlap!Q6,"")</f>
        <v>2</v>
      </c>
      <c r="O2" s="122">
        <f>IF(Adatlap!R6&lt;&gt;"",Adatlap!R6,"")</f>
        <v>6</v>
      </c>
      <c r="P2" s="122">
        <f>IF(Adatlap!S6&lt;&gt;"",Adatlap!S6,"")</f>
        <v>0</v>
      </c>
      <c r="Q2" s="114">
        <f>IF(Adatlap!T6&lt;&gt;"",Adatlap!T6,"")</f>
        <v>1</v>
      </c>
      <c r="R2" s="123"/>
      <c r="S2" s="123"/>
      <c r="T2" s="123"/>
      <c r="U2" s="123"/>
      <c r="V2" s="47"/>
    </row>
    <row r="3" spans="1:22" ht="15">
      <c r="A3" s="108" t="s">
        <v>102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3"/>
      <c r="S3" s="123"/>
      <c r="T3" s="123"/>
      <c r="U3" s="123"/>
      <c r="V3" s="47"/>
    </row>
    <row r="4" spans="1:22" ht="15">
      <c r="A4" s="112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42"/>
      <c r="S4" s="42"/>
      <c r="T4" s="42"/>
      <c r="U4" s="42"/>
      <c r="V4" s="53"/>
    </row>
    <row r="5" spans="1:22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0"/>
      <c r="P5" s="120"/>
      <c r="Q5" s="120"/>
      <c r="R5" s="120"/>
      <c r="S5" s="123"/>
      <c r="T5" s="123"/>
      <c r="U5" s="123"/>
      <c r="V5" s="47"/>
    </row>
    <row r="6" spans="1:22" ht="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7"/>
      <c r="O6" s="126"/>
      <c r="P6" s="128"/>
      <c r="Q6" s="128"/>
      <c r="R6" s="129"/>
      <c r="S6" s="123"/>
      <c r="T6" s="123"/>
      <c r="U6" s="123"/>
      <c r="V6" s="47"/>
    </row>
    <row r="7" spans="1:22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42"/>
      <c r="N7" s="42"/>
      <c r="O7" s="41"/>
      <c r="P7" s="41"/>
      <c r="Q7" s="41"/>
      <c r="R7" s="41"/>
      <c r="S7" s="42"/>
      <c r="T7" s="42"/>
      <c r="U7" s="42"/>
      <c r="V7" s="53"/>
    </row>
    <row r="8" spans="1:22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7"/>
      <c r="N8" s="127"/>
      <c r="O8" s="127"/>
      <c r="P8" s="127"/>
      <c r="Q8" s="123"/>
      <c r="R8" s="123"/>
      <c r="S8" s="123"/>
      <c r="T8" s="123"/>
      <c r="U8" s="123"/>
      <c r="V8" s="47"/>
    </row>
    <row r="9" spans="1:22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7"/>
      <c r="N9" s="127"/>
      <c r="O9" s="127"/>
      <c r="P9" s="127"/>
      <c r="Q9" s="123"/>
      <c r="R9" s="123"/>
      <c r="S9" s="123"/>
      <c r="T9" s="123"/>
      <c r="U9" s="123"/>
      <c r="V9" s="47"/>
    </row>
    <row r="10" spans="1:22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7"/>
      <c r="N10" s="127"/>
      <c r="O10" s="127"/>
      <c r="P10" s="127"/>
      <c r="Q10" s="123"/>
      <c r="R10" s="123"/>
      <c r="S10" s="123"/>
      <c r="T10" s="123"/>
      <c r="U10" s="123"/>
      <c r="V10" s="47"/>
    </row>
    <row r="11" spans="1:22" ht="15">
      <c r="A11" s="111" t="str">
        <f>IF(Adatlap!D4&lt;&gt;"",Adatlap!D4,"")</f>
        <v>ILLÉS SPORT ALAPÍTVÁNY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09" t="s">
        <v>6</v>
      </c>
      <c r="T11" s="123"/>
      <c r="U11" s="109" t="s">
        <v>6</v>
      </c>
      <c r="V11" s="47"/>
    </row>
    <row r="12" spans="1:22" ht="1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7"/>
      <c r="N12" s="127"/>
      <c r="O12" s="127"/>
      <c r="P12" s="127"/>
      <c r="Q12" s="123"/>
      <c r="R12" s="123"/>
      <c r="S12" s="123"/>
      <c r="T12" s="123"/>
      <c r="U12" s="123"/>
      <c r="V12" s="47"/>
    </row>
    <row r="13" spans="1:22" ht="15">
      <c r="A13" s="111" t="str">
        <f>IF(Adatlap!D5&lt;&gt;"",Adatlap!D5,"")</f>
        <v>1123 Budapest Csörsz utca 13.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09" t="s">
        <v>7</v>
      </c>
      <c r="T13" s="123"/>
      <c r="U13" s="109" t="s">
        <v>7</v>
      </c>
      <c r="V13" s="47"/>
    </row>
    <row r="14" spans="1:22" ht="14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48"/>
      <c r="O14" s="48"/>
      <c r="P14" s="48"/>
      <c r="Q14" s="47"/>
      <c r="R14" s="47"/>
      <c r="S14" s="47"/>
      <c r="T14" s="47"/>
      <c r="U14" s="47"/>
      <c r="V14" s="47"/>
    </row>
    <row r="15" spans="1:22" ht="14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47"/>
      <c r="R15" s="47"/>
      <c r="S15" s="47"/>
      <c r="T15" s="47"/>
      <c r="U15" s="47"/>
      <c r="V15" s="47"/>
    </row>
    <row r="16" spans="1:22" ht="14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8"/>
      <c r="O16" s="48"/>
      <c r="P16" s="48"/>
      <c r="Q16" s="47"/>
      <c r="R16" s="47"/>
      <c r="S16" s="47"/>
      <c r="T16" s="47"/>
      <c r="U16" s="47"/>
      <c r="V16" s="47"/>
    </row>
    <row r="17" spans="1:22" ht="26.25">
      <c r="A17" s="58" t="str">
        <f>CONCATENATE(Adatlap!D15,". Év")</f>
        <v>2011. Év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14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7"/>
      <c r="R18" s="47"/>
      <c r="S18" s="47"/>
      <c r="T18" s="47"/>
      <c r="U18" s="47"/>
      <c r="V18" s="47"/>
    </row>
    <row r="19" spans="1:22" ht="26.25">
      <c r="A19" s="58" t="s">
        <v>113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47"/>
    </row>
    <row r="20" spans="1:22" ht="26.25">
      <c r="A20" s="58" t="s">
        <v>114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47"/>
    </row>
    <row r="21" spans="1:22" ht="14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8"/>
      <c r="O21" s="48"/>
      <c r="P21" s="48"/>
      <c r="Q21" s="47"/>
      <c r="R21" s="47"/>
      <c r="S21" s="47"/>
      <c r="T21" s="47"/>
      <c r="U21" s="47"/>
      <c r="V21" s="47"/>
    </row>
    <row r="22" spans="1:22" ht="14.25">
      <c r="A22" s="47"/>
      <c r="B22" s="47"/>
      <c r="C22" s="47"/>
      <c r="D22" s="47"/>
      <c r="E22" s="47"/>
      <c r="F22" s="47"/>
      <c r="G22" s="47"/>
      <c r="H22" s="43"/>
      <c r="I22" s="43"/>
      <c r="J22" s="43"/>
      <c r="K22" s="43"/>
      <c r="L22" s="43"/>
      <c r="M22" s="38"/>
      <c r="N22" s="38"/>
      <c r="O22" s="38"/>
      <c r="P22" s="38"/>
      <c r="Q22" s="43"/>
      <c r="R22" s="43"/>
      <c r="S22" s="47"/>
      <c r="T22" s="47"/>
      <c r="U22" s="47"/>
      <c r="V22" s="47"/>
    </row>
    <row r="23" spans="1:22" ht="14.25">
      <c r="A23" s="47"/>
      <c r="B23" s="47"/>
      <c r="C23" s="47"/>
      <c r="D23" s="47"/>
      <c r="E23" s="47"/>
      <c r="F23" s="47"/>
      <c r="G23" s="4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47"/>
      <c r="T23" s="47"/>
      <c r="U23" s="47"/>
      <c r="V23" s="47"/>
    </row>
    <row r="24" spans="1:22" ht="14.25">
      <c r="A24" s="43"/>
      <c r="B24" s="43"/>
      <c r="C24" s="43"/>
      <c r="D24" s="43"/>
      <c r="E24" s="43"/>
      <c r="F24" s="43"/>
      <c r="G24" s="4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43"/>
      <c r="T24" s="43"/>
      <c r="U24" s="43"/>
      <c r="V24" s="43"/>
    </row>
    <row r="25" spans="1:22" ht="14.25">
      <c r="A25" s="47"/>
      <c r="B25" s="47"/>
      <c r="C25" s="47"/>
      <c r="D25" s="47"/>
      <c r="E25" s="47"/>
      <c r="F25" s="47"/>
      <c r="G25" s="47"/>
      <c r="H25" s="43"/>
      <c r="I25" s="43"/>
      <c r="J25" s="43"/>
      <c r="K25" s="43"/>
      <c r="L25" s="43"/>
      <c r="M25" s="38"/>
      <c r="N25" s="38"/>
      <c r="O25" s="38"/>
      <c r="P25" s="38"/>
      <c r="Q25" s="43"/>
      <c r="R25" s="43"/>
      <c r="S25" s="47"/>
      <c r="T25" s="47"/>
      <c r="U25" s="47"/>
      <c r="V25" s="47"/>
    </row>
    <row r="26" spans="1:22" ht="14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8"/>
      <c r="O26" s="48"/>
      <c r="P26" s="48"/>
      <c r="Q26" s="47"/>
      <c r="R26" s="47"/>
      <c r="S26" s="47"/>
      <c r="T26" s="47"/>
      <c r="U26" s="47"/>
      <c r="V26" s="47"/>
    </row>
    <row r="27" spans="1:22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8"/>
      <c r="O27" s="48"/>
      <c r="P27" s="48"/>
      <c r="Q27" s="47"/>
      <c r="R27" s="47"/>
      <c r="S27" s="47"/>
      <c r="T27" s="47"/>
      <c r="U27" s="47"/>
      <c r="V27" s="47"/>
    </row>
    <row r="28" spans="1:22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8"/>
      <c r="O28" s="48"/>
      <c r="P28" s="48"/>
      <c r="Q28" s="47"/>
      <c r="R28" s="47"/>
      <c r="S28" s="47"/>
      <c r="T28" s="47"/>
      <c r="U28" s="47"/>
      <c r="V28" s="47"/>
    </row>
    <row r="29" spans="1:22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8"/>
      <c r="O29" s="48"/>
      <c r="P29" s="48"/>
      <c r="Q29" s="47"/>
      <c r="R29" s="47"/>
      <c r="S29" s="47"/>
      <c r="T29" s="47"/>
      <c r="U29" s="47"/>
      <c r="V29" s="47"/>
    </row>
    <row r="30" spans="1:22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4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48"/>
      <c r="O32" s="48"/>
      <c r="P32" s="48"/>
      <c r="Q32" s="47"/>
      <c r="R32" s="47"/>
      <c r="S32" s="47"/>
      <c r="T32" s="47"/>
      <c r="U32" s="47"/>
      <c r="V32" s="47"/>
    </row>
    <row r="33" spans="1:22" ht="14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8"/>
      <c r="O33" s="48"/>
      <c r="P33" s="48"/>
      <c r="Q33" s="47"/>
      <c r="R33" s="47"/>
      <c r="S33" s="47"/>
      <c r="T33" s="47"/>
      <c r="U33" s="47"/>
      <c r="V33" s="47"/>
    </row>
    <row r="34" spans="1:22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8"/>
      <c r="O34" s="48"/>
      <c r="P34" s="48"/>
      <c r="Q34" s="47"/>
      <c r="R34" s="47"/>
      <c r="S34" s="47"/>
      <c r="T34" s="47"/>
      <c r="U34" s="47"/>
      <c r="V34" s="47"/>
    </row>
    <row r="35" spans="1:22" ht="14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7"/>
      <c r="R35" s="47"/>
      <c r="S35" s="47"/>
      <c r="T35" s="47"/>
      <c r="U35" s="47"/>
      <c r="V35" s="47"/>
    </row>
    <row r="36" spans="1:22" ht="15">
      <c r="A36" s="110" t="s">
        <v>8</v>
      </c>
      <c r="B36" s="57"/>
      <c r="C36" s="57"/>
      <c r="D36" s="113" t="str">
        <f>IF(Adatlap!D11&lt;&gt;"",Adatlap!D11,"")</f>
        <v>2012.05.17.</v>
      </c>
      <c r="E36" s="56"/>
      <c r="F36" s="56"/>
      <c r="G36" s="56"/>
      <c r="H36" s="56"/>
      <c r="I36" s="56"/>
      <c r="J36" s="56"/>
      <c r="K36" s="56"/>
      <c r="L36" s="56"/>
      <c r="M36" s="56"/>
      <c r="N36" s="48"/>
      <c r="O36" s="48"/>
      <c r="P36" s="48"/>
      <c r="Q36" s="111" t="str">
        <f>IF(Adatlap!D13="","",Adatlap!D13)</f>
        <v>Kóbor László</v>
      </c>
      <c r="R36" s="56"/>
      <c r="S36" s="56"/>
      <c r="T36" s="56"/>
      <c r="U36" s="56"/>
      <c r="V36" s="47"/>
    </row>
    <row r="37" spans="1:22" ht="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8"/>
      <c r="P37" s="48"/>
      <c r="Q37" s="112" t="s">
        <v>9</v>
      </c>
      <c r="R37" s="51"/>
      <c r="S37" s="51"/>
      <c r="T37" s="51"/>
      <c r="U37" s="51"/>
      <c r="V37" s="47"/>
    </row>
    <row r="38" spans="1:22" ht="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48"/>
      <c r="P38" s="48"/>
      <c r="Q38" s="112" t="s">
        <v>10</v>
      </c>
      <c r="R38" s="51"/>
      <c r="S38" s="51"/>
      <c r="T38" s="51"/>
      <c r="U38" s="51"/>
      <c r="V38" s="47"/>
    </row>
    <row r="39" spans="1:22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8"/>
      <c r="O39" s="48"/>
      <c r="P39" s="48"/>
      <c r="Q39" s="47"/>
      <c r="R39" s="47"/>
      <c r="S39" s="47"/>
      <c r="T39" s="47"/>
      <c r="U39" s="47"/>
      <c r="V39" s="47"/>
    </row>
    <row r="41" ht="13.5" thickBot="1"/>
    <row r="42" spans="1:21" ht="15.75" thickBot="1">
      <c r="A42" s="114">
        <f>IF(Adatlap!D6&lt;&gt;"",Adatlap!D6,"")</f>
        <v>1</v>
      </c>
      <c r="B42" s="114">
        <f>IF(Adatlap!E6&lt;&gt;"",Adatlap!E6,"")</f>
        <v>8</v>
      </c>
      <c r="C42" s="114">
        <f>IF(Adatlap!F6&lt;&gt;"",Adatlap!F6,"")</f>
        <v>2</v>
      </c>
      <c r="D42" s="114">
        <f>IF(Adatlap!G6&lt;&gt;"",Adatlap!G6,"")</f>
        <v>6</v>
      </c>
      <c r="E42" s="114">
        <f>IF(Adatlap!H6&lt;&gt;"",Adatlap!H6,"")</f>
        <v>2</v>
      </c>
      <c r="F42" s="114">
        <f>IF(Adatlap!I6&lt;&gt;"",Adatlap!I6,"")</f>
        <v>5</v>
      </c>
      <c r="G42" s="114">
        <f>IF(Adatlap!J6&lt;&gt;"",Adatlap!J6,"")</f>
        <v>8</v>
      </c>
      <c r="H42" s="114">
        <f>IF(Adatlap!K6&lt;&gt;"",Adatlap!K6,"")</f>
        <v>6</v>
      </c>
      <c r="I42" s="114">
        <f>IF(Adatlap!L6&lt;&gt;"",Adatlap!L6,"")</f>
        <v>9</v>
      </c>
      <c r="J42" s="114">
        <f>IF(Adatlap!M6&lt;&gt;"",Adatlap!M6,"")</f>
        <v>3</v>
      </c>
      <c r="K42" s="114">
        <f>IF(Adatlap!N6&lt;&gt;"",Adatlap!N6,"")</f>
        <v>1</v>
      </c>
      <c r="L42" s="114">
        <f>IF(Adatlap!O6&lt;&gt;"",Adatlap!O6,"")</f>
        <v>9</v>
      </c>
      <c r="M42" s="114">
        <f>IF(Adatlap!P6&lt;&gt;"",Adatlap!P6,"")</f>
        <v>5</v>
      </c>
      <c r="N42" s="114">
        <f>IF(Adatlap!Q6&lt;&gt;"",Adatlap!Q6,"")</f>
        <v>2</v>
      </c>
      <c r="O42" s="114">
        <f>IF(Adatlap!R6&lt;&gt;"",Adatlap!R6,"")</f>
        <v>6</v>
      </c>
      <c r="P42" s="114">
        <f>IF(Adatlap!S6&lt;&gt;"",Adatlap!S6,"")</f>
        <v>0</v>
      </c>
      <c r="Q42" s="114">
        <f>IF(Adatlap!T6&lt;&gt;"",Adatlap!T6,"")</f>
        <v>1</v>
      </c>
      <c r="R42" s="115"/>
      <c r="S42" s="115"/>
      <c r="T42" s="115"/>
      <c r="U42" s="115"/>
    </row>
    <row r="43" spans="1:21" ht="12.75">
      <c r="A43" s="108" t="s">
        <v>102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15"/>
      <c r="S43" s="115"/>
      <c r="T43" s="115"/>
      <c r="U43" s="115"/>
    </row>
    <row r="44" spans="1:21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2.75" customHeight="1">
      <c r="A46" s="42" t="s">
        <v>109</v>
      </c>
      <c r="B46" s="42"/>
      <c r="C46" s="42"/>
      <c r="D46" s="42"/>
      <c r="E46" s="42"/>
      <c r="F46" s="42"/>
      <c r="G46" s="42"/>
      <c r="H46" s="116"/>
      <c r="I46" s="117" t="str">
        <f>IF(Adatlap!D4&lt;&gt;"",Adatlap!D4,"")</f>
        <v>ILLÉS SPORT ALAPÍTVÁNY</v>
      </c>
      <c r="J46" s="117"/>
      <c r="K46" s="117"/>
      <c r="L46" s="117"/>
      <c r="M46" s="118"/>
      <c r="N46" s="118"/>
      <c r="O46" s="118"/>
      <c r="P46" s="119"/>
      <c r="Q46" s="119"/>
      <c r="R46" s="118"/>
      <c r="S46" s="118"/>
      <c r="T46" s="118"/>
      <c r="U46" s="118"/>
    </row>
    <row r="47" spans="1:21" ht="15">
      <c r="A47" s="120"/>
      <c r="B47" s="120"/>
      <c r="C47" s="120"/>
      <c r="D47" s="120"/>
      <c r="E47" s="120"/>
      <c r="F47" s="120"/>
      <c r="G47" s="120"/>
      <c r="H47" s="120"/>
      <c r="I47" s="39"/>
      <c r="J47" s="39"/>
      <c r="K47" s="39"/>
      <c r="L47" s="39"/>
      <c r="M47" s="121"/>
      <c r="N47" s="121"/>
      <c r="O47" s="121"/>
      <c r="P47" s="121"/>
      <c r="Q47" s="121"/>
      <c r="R47" s="115"/>
      <c r="S47" s="115"/>
      <c r="T47" s="115"/>
      <c r="U47" s="115"/>
    </row>
    <row r="48" spans="1:21" ht="12.75">
      <c r="A48" s="41" t="s">
        <v>110</v>
      </c>
      <c r="B48" s="41"/>
      <c r="C48" s="41"/>
      <c r="D48" s="41"/>
      <c r="E48" s="41"/>
      <c r="F48" s="116"/>
      <c r="G48" s="116" t="str">
        <f>IF(Adatlap!D5&lt;&gt;"",Adatlap!D5,"")</f>
        <v>1123 Budapest Csörsz utca 13.</v>
      </c>
      <c r="H48" s="116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</row>
    <row r="49" spans="1:21" ht="14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  <c r="S49" s="51"/>
      <c r="T49" s="51"/>
      <c r="U49" s="51"/>
    </row>
    <row r="50" spans="1:21" ht="14.25">
      <c r="A50" s="50" t="s">
        <v>131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1"/>
      <c r="S50" s="51"/>
      <c r="T50" s="51"/>
      <c r="U50" s="51"/>
    </row>
    <row r="51" spans="1:21" ht="14.25">
      <c r="A51" s="50" t="s">
        <v>132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51"/>
      <c r="T51" s="51"/>
      <c r="U51" s="51"/>
    </row>
    <row r="52" spans="1:21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43"/>
      <c r="M52" s="38"/>
      <c r="N52" s="38"/>
      <c r="O52" s="38"/>
      <c r="P52" s="38"/>
      <c r="Q52" s="43"/>
      <c r="R52" s="47"/>
      <c r="S52" s="47"/>
      <c r="T52" s="47"/>
      <c r="U52" s="47"/>
    </row>
    <row r="53" spans="1:21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43"/>
      <c r="M53" s="38"/>
      <c r="N53" s="38"/>
      <c r="O53" s="38"/>
      <c r="P53" s="38"/>
      <c r="Q53" s="43"/>
      <c r="R53" s="47"/>
      <c r="S53" s="47"/>
      <c r="T53" s="47"/>
      <c r="U53" s="47"/>
    </row>
    <row r="54" spans="1:21" ht="25.5">
      <c r="A54" s="155" t="str">
        <f>CONCATENATE(Adatlap!D15,". Év")</f>
        <v>2011. Év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  <c r="U54" s="51"/>
    </row>
    <row r="55" spans="1:21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61"/>
      <c r="S55" s="61"/>
      <c r="T55" s="61"/>
      <c r="U55" s="61"/>
    </row>
    <row r="56" spans="1:21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  <c r="S56" s="63" t="s">
        <v>11</v>
      </c>
      <c r="T56" s="63"/>
      <c r="U56" s="63" t="s">
        <v>11</v>
      </c>
    </row>
    <row r="57" spans="1:21" ht="15.75" thickBo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5"/>
      <c r="T57" s="65"/>
      <c r="U57" s="65"/>
    </row>
    <row r="58" spans="1:21" ht="14.25">
      <c r="A58" s="132" t="s">
        <v>41</v>
      </c>
      <c r="B58" s="133"/>
      <c r="C58" s="134" t="s">
        <v>42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5" t="s">
        <v>44</v>
      </c>
      <c r="T58" s="130" t="s">
        <v>43</v>
      </c>
      <c r="U58" s="135" t="s">
        <v>44</v>
      </c>
    </row>
    <row r="59" spans="1:21" ht="14.25">
      <c r="A59" s="136" t="s">
        <v>45</v>
      </c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139"/>
      <c r="P59" s="139"/>
      <c r="Q59" s="138"/>
      <c r="R59" s="138"/>
      <c r="S59" s="140"/>
      <c r="T59" s="131" t="s">
        <v>46</v>
      </c>
      <c r="U59" s="140"/>
    </row>
    <row r="60" spans="1:21" ht="15.75" thickBot="1">
      <c r="A60" s="66" t="s">
        <v>47</v>
      </c>
      <c r="B60" s="67"/>
      <c r="C60" s="68" t="s">
        <v>48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70" t="s">
        <v>50</v>
      </c>
      <c r="T60" s="69" t="s">
        <v>49</v>
      </c>
      <c r="U60" s="70" t="s">
        <v>50</v>
      </c>
    </row>
    <row r="61" spans="1:21" ht="12.75">
      <c r="A61" s="71" t="s">
        <v>12</v>
      </c>
      <c r="B61" s="72"/>
      <c r="C61" s="26" t="s">
        <v>94</v>
      </c>
      <c r="D61" s="24" t="s">
        <v>117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74">
        <f>SUM(S62:S65)</f>
        <v>137036</v>
      </c>
      <c r="T61" s="73">
        <f>SUM(T62:T65)</f>
        <v>0</v>
      </c>
      <c r="U61" s="74">
        <f>SUM(U62:U65)</f>
        <v>189093</v>
      </c>
    </row>
    <row r="62" spans="1:21" ht="12.75">
      <c r="A62" s="75" t="s">
        <v>13</v>
      </c>
      <c r="B62" s="76"/>
      <c r="C62" s="28" t="s">
        <v>18</v>
      </c>
      <c r="D62" s="24" t="s">
        <v>27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74">
        <v>112</v>
      </c>
      <c r="T62" s="73"/>
      <c r="U62" s="74">
        <v>154</v>
      </c>
    </row>
    <row r="63" spans="1:21" ht="12.75">
      <c r="A63" s="75" t="s">
        <v>14</v>
      </c>
      <c r="B63" s="76"/>
      <c r="C63" s="28" t="s">
        <v>19</v>
      </c>
      <c r="D63" s="24" t="s">
        <v>28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74">
        <v>136924</v>
      </c>
      <c r="T63" s="73"/>
      <c r="U63" s="74">
        <v>188939</v>
      </c>
    </row>
    <row r="64" spans="1:21" ht="12.75">
      <c r="A64" s="75" t="s">
        <v>15</v>
      </c>
      <c r="B64" s="76"/>
      <c r="C64" s="28" t="s">
        <v>20</v>
      </c>
      <c r="D64" s="24" t="s">
        <v>29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74"/>
      <c r="T64" s="73"/>
      <c r="U64" s="74"/>
    </row>
    <row r="65" spans="1:21" ht="12.75">
      <c r="A65" s="75" t="s">
        <v>16</v>
      </c>
      <c r="B65" s="76"/>
      <c r="C65" s="28" t="s">
        <v>22</v>
      </c>
      <c r="D65" s="24" t="s">
        <v>115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74"/>
      <c r="T65" s="73"/>
      <c r="U65" s="74"/>
    </row>
    <row r="66" spans="1:21" ht="12.75">
      <c r="A66" s="75" t="s">
        <v>23</v>
      </c>
      <c r="B66" s="76"/>
      <c r="C66" s="28" t="s">
        <v>95</v>
      </c>
      <c r="D66" s="24" t="s">
        <v>116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74">
        <f>SUM(S67:S70)</f>
        <v>16054</v>
      </c>
      <c r="T66" s="73">
        <f>SUM(T67:T70)</f>
        <v>0</v>
      </c>
      <c r="U66" s="74">
        <f>SUM(U67:U70)</f>
        <v>118134</v>
      </c>
    </row>
    <row r="67" spans="1:21" ht="12.75">
      <c r="A67" s="75" t="s">
        <v>24</v>
      </c>
      <c r="B67" s="76"/>
      <c r="C67" s="28" t="s">
        <v>18</v>
      </c>
      <c r="D67" s="24" t="s">
        <v>30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74"/>
      <c r="T67" s="73"/>
      <c r="U67" s="74"/>
    </row>
    <row r="68" spans="1:21" ht="12.75">
      <c r="A68" s="75" t="s">
        <v>25</v>
      </c>
      <c r="B68" s="76"/>
      <c r="C68" s="28" t="s">
        <v>19</v>
      </c>
      <c r="D68" s="24" t="s">
        <v>31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74">
        <v>9120</v>
      </c>
      <c r="T68" s="73"/>
      <c r="U68" s="74">
        <v>16800</v>
      </c>
    </row>
    <row r="69" spans="1:21" ht="12.75">
      <c r="A69" s="75" t="s">
        <v>26</v>
      </c>
      <c r="B69" s="76"/>
      <c r="C69" s="28" t="s">
        <v>20</v>
      </c>
      <c r="D69" s="24" t="s">
        <v>33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74"/>
      <c r="T69" s="73"/>
      <c r="U69" s="74"/>
    </row>
    <row r="70" spans="1:21" ht="12.75">
      <c r="A70" s="6">
        <v>10</v>
      </c>
      <c r="B70" s="76"/>
      <c r="C70" s="28" t="s">
        <v>22</v>
      </c>
      <c r="D70" s="24" t="s">
        <v>34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74">
        <v>6934</v>
      </c>
      <c r="T70" s="73"/>
      <c r="U70" s="74">
        <v>101334</v>
      </c>
    </row>
    <row r="71" spans="1:21" ht="12.75">
      <c r="A71" s="6">
        <v>11</v>
      </c>
      <c r="B71" s="76"/>
      <c r="C71" s="28" t="s">
        <v>96</v>
      </c>
      <c r="D71" s="77" t="s">
        <v>118</v>
      </c>
      <c r="E71" s="77"/>
      <c r="F71" s="77"/>
      <c r="G71" s="77"/>
      <c r="H71" s="77"/>
      <c r="I71" s="77"/>
      <c r="J71" s="77"/>
      <c r="K71" s="77"/>
      <c r="L71" s="77"/>
      <c r="M71" s="77"/>
      <c r="N71" s="24"/>
      <c r="O71" s="24"/>
      <c r="P71" s="24"/>
      <c r="Q71" s="24"/>
      <c r="R71" s="24"/>
      <c r="S71" s="78"/>
      <c r="T71" s="73"/>
      <c r="U71" s="78"/>
    </row>
    <row r="72" spans="1:21" ht="12.75">
      <c r="A72" s="6">
        <v>12</v>
      </c>
      <c r="B72" s="76"/>
      <c r="C72" s="28"/>
      <c r="D72" s="2" t="s">
        <v>130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8">
        <f>S61+S66+S71</f>
        <v>153090</v>
      </c>
      <c r="T72" s="7">
        <f>T61+T66+T71</f>
        <v>0</v>
      </c>
      <c r="U72" s="8">
        <f>U61+U66+U71</f>
        <v>307227</v>
      </c>
    </row>
    <row r="73" spans="1:21" ht="12.75">
      <c r="A73" s="6">
        <v>13</v>
      </c>
      <c r="B73" s="76"/>
      <c r="C73" s="28" t="s">
        <v>97</v>
      </c>
      <c r="D73" s="24" t="s">
        <v>119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74">
        <v>-5622</v>
      </c>
      <c r="T73" s="73">
        <f>SUM(T74:T79)</f>
        <v>0</v>
      </c>
      <c r="U73" s="74">
        <f>SUM(U74:U79)</f>
        <v>106748</v>
      </c>
    </row>
    <row r="74" spans="1:21" ht="12.75">
      <c r="A74" s="6">
        <v>14</v>
      </c>
      <c r="B74" s="76"/>
      <c r="C74" s="28" t="s">
        <v>18</v>
      </c>
      <c r="D74" s="24" t="s">
        <v>120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74">
        <v>1000</v>
      </c>
      <c r="T74" s="73"/>
      <c r="U74" s="74">
        <v>1000</v>
      </c>
    </row>
    <row r="75" spans="1:21" ht="12.75">
      <c r="A75" s="6">
        <v>15</v>
      </c>
      <c r="B75" s="76"/>
      <c r="C75" s="28" t="s">
        <v>19</v>
      </c>
      <c r="D75" s="24" t="s">
        <v>121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74">
        <v>-41555</v>
      </c>
      <c r="T75" s="73"/>
      <c r="U75" s="74">
        <v>-6622</v>
      </c>
    </row>
    <row r="76" spans="1:21" ht="12.75">
      <c r="A76" s="6">
        <v>16</v>
      </c>
      <c r="B76" s="76"/>
      <c r="C76" s="28" t="s">
        <v>20</v>
      </c>
      <c r="D76" s="24" t="s">
        <v>122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74"/>
      <c r="T76" s="73"/>
      <c r="U76" s="74"/>
    </row>
    <row r="77" spans="1:21" ht="12.75">
      <c r="A77" s="6">
        <v>17</v>
      </c>
      <c r="B77" s="76"/>
      <c r="C77" s="28" t="s">
        <v>22</v>
      </c>
      <c r="D77" s="24" t="s">
        <v>123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74"/>
      <c r="T77" s="73"/>
      <c r="U77" s="74"/>
    </row>
    <row r="78" spans="1:21" ht="12.75">
      <c r="A78" s="6">
        <v>18</v>
      </c>
      <c r="B78" s="76"/>
      <c r="C78" s="28" t="s">
        <v>35</v>
      </c>
      <c r="D78" s="24" t="s">
        <v>124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74">
        <f>S147</f>
        <v>36467</v>
      </c>
      <c r="T78" s="73"/>
      <c r="U78" s="74">
        <f>U147</f>
        <v>110829</v>
      </c>
    </row>
    <row r="79" spans="1:21" ht="12.75">
      <c r="A79" s="6">
        <v>19</v>
      </c>
      <c r="B79" s="76"/>
      <c r="C79" s="28" t="s">
        <v>125</v>
      </c>
      <c r="D79" s="24" t="s">
        <v>126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74">
        <v>-1534</v>
      </c>
      <c r="T79" s="73"/>
      <c r="U79" s="74">
        <f>U146</f>
        <v>1541</v>
      </c>
    </row>
    <row r="80" spans="1:21" ht="12.75">
      <c r="A80" s="6">
        <v>20</v>
      </c>
      <c r="B80" s="76"/>
      <c r="C80" s="28" t="s">
        <v>36</v>
      </c>
      <c r="D80" s="24" t="s">
        <v>38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74"/>
      <c r="T80" s="73"/>
      <c r="U80" s="74"/>
    </row>
    <row r="81" spans="1:21" ht="12.75">
      <c r="A81" s="6">
        <v>21</v>
      </c>
      <c r="B81" s="76"/>
      <c r="C81" s="28" t="s">
        <v>37</v>
      </c>
      <c r="D81" s="24" t="s">
        <v>127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73">
        <v>158712</v>
      </c>
      <c r="T81" s="73">
        <f>SUM(T82:T83)</f>
        <v>0</v>
      </c>
      <c r="U81" s="73">
        <f>SUM(U82:U83)</f>
        <v>200479</v>
      </c>
    </row>
    <row r="82" spans="1:21" ht="12.75">
      <c r="A82" s="6">
        <v>22</v>
      </c>
      <c r="B82" s="76"/>
      <c r="C82" s="28" t="s">
        <v>18</v>
      </c>
      <c r="D82" s="24" t="s">
        <v>39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74"/>
      <c r="T82" s="73"/>
      <c r="U82" s="74"/>
    </row>
    <row r="83" spans="1:21" ht="12.75">
      <c r="A83" s="6">
        <v>23</v>
      </c>
      <c r="B83" s="76"/>
      <c r="C83" s="28" t="s">
        <v>19</v>
      </c>
      <c r="D83" s="24" t="s">
        <v>40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74">
        <v>158712</v>
      </c>
      <c r="T83" s="73"/>
      <c r="U83" s="74">
        <v>200479</v>
      </c>
    </row>
    <row r="84" spans="1:21" ht="12.75">
      <c r="A84" s="6">
        <v>24</v>
      </c>
      <c r="B84" s="76"/>
      <c r="C84" s="29" t="s">
        <v>93</v>
      </c>
      <c r="D84" s="77" t="s">
        <v>128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8"/>
      <c r="T84" s="79"/>
      <c r="U84" s="78"/>
    </row>
    <row r="85" spans="1:21" ht="13.5" thickBot="1">
      <c r="A85" s="153">
        <v>25</v>
      </c>
      <c r="B85" s="80"/>
      <c r="C85" s="152"/>
      <c r="D85" s="4" t="s">
        <v>129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0">
        <f>SUM(S73,S80:S81,S84)</f>
        <v>153090</v>
      </c>
      <c r="T85" s="9">
        <f>SUM(T73,T80:T81,T84)</f>
        <v>0</v>
      </c>
      <c r="U85" s="10">
        <f>SUM(U73,U80:U81,U84)</f>
        <v>307227</v>
      </c>
    </row>
    <row r="86" spans="1:2" ht="12.75">
      <c r="A86" s="60"/>
      <c r="B86" s="60"/>
    </row>
    <row r="87" spans="1:2" ht="12.75">
      <c r="A87" s="60"/>
      <c r="B87" s="60"/>
    </row>
    <row r="88" spans="1:2" ht="12.75">
      <c r="A88" s="60"/>
      <c r="B88" s="60"/>
    </row>
    <row r="89" spans="1:2" ht="12.75">
      <c r="A89" s="81"/>
      <c r="B89" s="81"/>
    </row>
    <row r="90" spans="1:2" ht="12.75">
      <c r="A90" s="81"/>
      <c r="B90" s="81"/>
    </row>
    <row r="91" spans="1:2" ht="12.75">
      <c r="A91" s="81"/>
      <c r="B91" s="81"/>
    </row>
    <row r="92" spans="1:2" ht="12.75">
      <c r="A92" s="81"/>
      <c r="B92" s="81"/>
    </row>
    <row r="93" spans="1:2" ht="12.75">
      <c r="A93" s="81"/>
      <c r="B93" s="81"/>
    </row>
    <row r="94" spans="1:21" ht="15">
      <c r="A94" s="110" t="s">
        <v>8</v>
      </c>
      <c r="B94" s="141"/>
      <c r="C94" s="110"/>
      <c r="D94" s="113" t="str">
        <f>IF(Adatlap!D11&lt;&gt;"",Adatlap!D11,"")</f>
        <v>2012.05.17.</v>
      </c>
      <c r="E94" s="111"/>
      <c r="F94" s="111"/>
      <c r="G94" s="111"/>
      <c r="H94" s="111"/>
      <c r="I94" s="111"/>
      <c r="J94" s="111"/>
      <c r="K94" s="111"/>
      <c r="L94" s="111"/>
      <c r="M94" s="111"/>
      <c r="N94" s="127"/>
      <c r="O94" s="127"/>
      <c r="P94" s="127"/>
      <c r="Q94" s="111" t="str">
        <f>IF(Adatlap!D13="","",Adatlap!D13)</f>
        <v>Kóbor László</v>
      </c>
      <c r="R94" s="111"/>
      <c r="S94" s="111"/>
      <c r="T94" s="111"/>
      <c r="U94" s="111"/>
    </row>
    <row r="95" spans="1:21" ht="15">
      <c r="A95" s="115"/>
      <c r="B95" s="120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7"/>
      <c r="N95" s="127"/>
      <c r="O95" s="127"/>
      <c r="P95" s="127"/>
      <c r="Q95" s="112" t="s">
        <v>108</v>
      </c>
      <c r="R95" s="112"/>
      <c r="S95" s="112"/>
      <c r="T95" s="112"/>
      <c r="U95" s="112"/>
    </row>
    <row r="96" spans="1:21" ht="1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7"/>
      <c r="N96" s="127"/>
      <c r="O96" s="127"/>
      <c r="P96" s="127"/>
      <c r="Q96" s="112" t="s">
        <v>10</v>
      </c>
      <c r="R96" s="112"/>
      <c r="S96" s="112"/>
      <c r="T96" s="112"/>
      <c r="U96" s="112"/>
    </row>
    <row r="97" spans="1:2" ht="14.25">
      <c r="A97" s="47"/>
      <c r="B97" s="47"/>
    </row>
    <row r="98" spans="1:2" ht="12.75">
      <c r="A98" s="81"/>
      <c r="B98" s="81"/>
    </row>
    <row r="99" spans="1:2" ht="12.75">
      <c r="A99" s="81"/>
      <c r="B99" s="81"/>
    </row>
    <row r="100" spans="1:2" ht="12.75">
      <c r="A100" s="81"/>
      <c r="B100" s="81"/>
    </row>
    <row r="101" spans="1:2" ht="13.5" thickBot="1">
      <c r="A101" s="81"/>
      <c r="B101" s="81"/>
    </row>
    <row r="102" spans="1:18" ht="15.75" thickBot="1">
      <c r="A102" s="114">
        <f>IF(Adatlap!D6&lt;&gt;"",Adatlap!D6,"")</f>
        <v>1</v>
      </c>
      <c r="B102" s="114">
        <f>IF(Adatlap!E6&lt;&gt;"",Adatlap!E6,"")</f>
        <v>8</v>
      </c>
      <c r="C102" s="114">
        <f>IF(Adatlap!F6&lt;&gt;"",Adatlap!F6,"")</f>
        <v>2</v>
      </c>
      <c r="D102" s="114">
        <f>IF(Adatlap!G6&lt;&gt;"",Adatlap!G6,"")</f>
        <v>6</v>
      </c>
      <c r="E102" s="114">
        <f>IF(Adatlap!H6&lt;&gt;"",Adatlap!H6,"")</f>
        <v>2</v>
      </c>
      <c r="F102" s="114">
        <f>IF(Adatlap!I6&lt;&gt;"",Adatlap!I6,"")</f>
        <v>5</v>
      </c>
      <c r="G102" s="114">
        <f>IF(Adatlap!J6&lt;&gt;"",Adatlap!J6,"")</f>
        <v>8</v>
      </c>
      <c r="H102" s="114">
        <f>IF(Adatlap!K6&lt;&gt;"",Adatlap!K6,"")</f>
        <v>6</v>
      </c>
      <c r="I102" s="114">
        <f>IF(Adatlap!L6&lt;&gt;"",Adatlap!L6,"")</f>
        <v>9</v>
      </c>
      <c r="J102" s="114">
        <f>IF(Adatlap!M6&lt;&gt;"",Adatlap!M6,"")</f>
        <v>3</v>
      </c>
      <c r="K102" s="114">
        <f>IF(Adatlap!N6&lt;&gt;"",Adatlap!N6,"")</f>
        <v>1</v>
      </c>
      <c r="L102" s="114">
        <f>IF(Adatlap!O6&lt;&gt;"",Adatlap!O6,"")</f>
        <v>9</v>
      </c>
      <c r="M102" s="114">
        <f>IF(Adatlap!P6&lt;&gt;"",Adatlap!P6,"")</f>
        <v>5</v>
      </c>
      <c r="N102" s="114">
        <f>IF(Adatlap!Q6&lt;&gt;"",Adatlap!Q6,"")</f>
        <v>2</v>
      </c>
      <c r="O102" s="114">
        <f>IF(Adatlap!R6&lt;&gt;"",Adatlap!R6,"")</f>
        <v>6</v>
      </c>
      <c r="P102" s="114">
        <f>IF(Adatlap!S6&lt;&gt;"",Adatlap!S6,"")</f>
        <v>0</v>
      </c>
      <c r="Q102" s="114">
        <f>IF(Adatlap!T6&lt;&gt;"",Adatlap!T6,"")</f>
        <v>1</v>
      </c>
      <c r="R102" s="115"/>
    </row>
    <row r="103" spans="1:18" ht="12.75">
      <c r="A103" s="39" t="s">
        <v>102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142"/>
      <c r="O103" s="142"/>
      <c r="P103" s="142"/>
      <c r="Q103" s="142"/>
      <c r="R103" s="115"/>
    </row>
    <row r="104" spans="1:18" ht="12.75">
      <c r="A104" s="115"/>
      <c r="B104" s="3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</row>
    <row r="105" spans="1:21" ht="12.75">
      <c r="A105" s="42" t="s">
        <v>109</v>
      </c>
      <c r="B105" s="42"/>
      <c r="C105" s="42"/>
      <c r="D105" s="42"/>
      <c r="E105" s="42"/>
      <c r="F105" s="42"/>
      <c r="G105" s="42"/>
      <c r="H105" s="116"/>
      <c r="I105" s="116" t="str">
        <f>IF(Adatlap!D4&lt;&gt;"",Adatlap!D4,"")</f>
        <v>ILLÉS SPORT ALAPÍTVÁNY</v>
      </c>
      <c r="J105" s="116"/>
      <c r="K105" s="116"/>
      <c r="L105" s="116"/>
      <c r="M105" s="116"/>
      <c r="N105" s="116"/>
      <c r="O105" s="116"/>
      <c r="P105" s="116"/>
      <c r="Q105" s="116"/>
      <c r="R105" s="116"/>
      <c r="S105" s="59"/>
      <c r="T105" s="59"/>
      <c r="U105" s="59"/>
    </row>
    <row r="106" spans="1:21" ht="1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41"/>
      <c r="N106" s="41"/>
      <c r="O106" s="41"/>
      <c r="P106" s="129"/>
      <c r="Q106" s="129"/>
      <c r="R106" s="42"/>
      <c r="S106" s="53"/>
      <c r="T106" s="53"/>
      <c r="U106" s="53"/>
    </row>
    <row r="107" spans="1:21" ht="12.75">
      <c r="A107" s="41" t="s">
        <v>110</v>
      </c>
      <c r="B107" s="41"/>
      <c r="C107" s="41"/>
      <c r="D107" s="41"/>
      <c r="E107" s="41"/>
      <c r="F107" s="116"/>
      <c r="G107" s="116" t="str">
        <f>IF(Adatlap!D5&lt;&gt;"",Adatlap!D5,"")</f>
        <v>1123 Budapest Csörsz utca 13.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59"/>
      <c r="T107" s="59"/>
      <c r="U107" s="59"/>
    </row>
    <row r="108" ht="12.75">
      <c r="B108" s="81"/>
    </row>
    <row r="109" spans="1:21" ht="15.75">
      <c r="A109" s="45" t="s">
        <v>111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2.75" customHeight="1">
      <c r="A110" s="46" t="s">
        <v>112</v>
      </c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1"/>
      <c r="M110" s="51"/>
      <c r="N110" s="51"/>
      <c r="O110" s="51"/>
      <c r="P110" s="51"/>
      <c r="Q110" s="51"/>
      <c r="R110" s="51"/>
      <c r="S110" s="51"/>
      <c r="T110" s="51"/>
      <c r="U110" s="51"/>
    </row>
    <row r="111" spans="1:21" ht="12.75" customHeight="1">
      <c r="A111" s="82"/>
      <c r="B111" s="43"/>
      <c r="C111" s="54"/>
      <c r="D111" s="54"/>
      <c r="E111" s="54"/>
      <c r="F111" s="54"/>
      <c r="G111" s="54"/>
      <c r="H111" s="54"/>
      <c r="I111" s="54"/>
      <c r="J111" s="54"/>
      <c r="K111" s="54"/>
      <c r="L111" s="61"/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26.25">
      <c r="A112" s="154" t="str">
        <f>CONCATENATE(Adatlap!D15,". Év")</f>
        <v>2011. Év</v>
      </c>
      <c r="B112" s="83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1:21" ht="13.5" thickBot="1">
      <c r="A113" s="85"/>
      <c r="B113" s="85"/>
      <c r="C113" s="55"/>
      <c r="D113" s="55"/>
      <c r="E113" s="55"/>
      <c r="F113" s="55"/>
      <c r="G113" s="55"/>
      <c r="H113" s="55"/>
      <c r="I113" s="55"/>
      <c r="J113" s="55"/>
      <c r="K113" s="55"/>
      <c r="L113" s="53"/>
      <c r="M113" s="53"/>
      <c r="N113" s="53"/>
      <c r="O113" s="53"/>
      <c r="P113" s="53"/>
      <c r="Q113" s="53"/>
      <c r="R113" s="53"/>
      <c r="S113" s="86" t="s">
        <v>51</v>
      </c>
      <c r="T113" s="53"/>
      <c r="U113" s="86" t="s">
        <v>51</v>
      </c>
    </row>
    <row r="114" spans="1:21" ht="14.25">
      <c r="A114" s="143" t="s">
        <v>52</v>
      </c>
      <c r="B114" s="144"/>
      <c r="C114" s="145" t="s">
        <v>42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7" t="s">
        <v>44</v>
      </c>
      <c r="T114" s="146" t="s">
        <v>43</v>
      </c>
      <c r="U114" s="147" t="s">
        <v>44</v>
      </c>
    </row>
    <row r="115" spans="1:21" ht="14.25">
      <c r="A115" s="148" t="s">
        <v>45</v>
      </c>
      <c r="B115" s="14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8"/>
      <c r="O115" s="128"/>
      <c r="P115" s="128"/>
      <c r="Q115" s="129"/>
      <c r="R115" s="129"/>
      <c r="S115" s="151"/>
      <c r="T115" s="150" t="s">
        <v>46</v>
      </c>
      <c r="U115" s="151"/>
    </row>
    <row r="116" spans="1:21" ht="12.75" customHeight="1" thickBot="1">
      <c r="A116" s="87" t="s">
        <v>47</v>
      </c>
      <c r="B116" s="88"/>
      <c r="C116" s="89" t="s">
        <v>48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91" t="s">
        <v>50</v>
      </c>
      <c r="T116" s="90" t="s">
        <v>49</v>
      </c>
      <c r="U116" s="91" t="s">
        <v>50</v>
      </c>
    </row>
    <row r="117" spans="1:21" ht="12.75">
      <c r="A117" s="71" t="s">
        <v>12</v>
      </c>
      <c r="B117" s="72"/>
      <c r="C117" s="30" t="s">
        <v>94</v>
      </c>
      <c r="D117" s="31" t="s">
        <v>56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3"/>
      <c r="S117" s="12">
        <f>SUM(S118,S123:S126)</f>
        <v>130230</v>
      </c>
      <c r="T117" s="11"/>
      <c r="U117" s="12">
        <f>SUM(U118,U123:U126)</f>
        <v>403547</v>
      </c>
    </row>
    <row r="118" spans="1:21" ht="12.75">
      <c r="A118" s="75" t="s">
        <v>13</v>
      </c>
      <c r="B118" s="76"/>
      <c r="C118" s="32"/>
      <c r="D118" s="25" t="s">
        <v>63</v>
      </c>
      <c r="E118" s="94" t="s">
        <v>57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24"/>
      <c r="S118" s="74">
        <v>204</v>
      </c>
      <c r="T118" s="74"/>
      <c r="U118" s="74">
        <f>SUM(U119:U122)</f>
        <v>110300</v>
      </c>
    </row>
    <row r="119" spans="1:21" ht="12.75">
      <c r="A119" s="75" t="s">
        <v>14</v>
      </c>
      <c r="B119" s="76"/>
      <c r="C119" s="33"/>
      <c r="D119" s="25"/>
      <c r="E119" s="95" t="s">
        <v>58</v>
      </c>
      <c r="F119" s="94" t="s">
        <v>59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24"/>
      <c r="S119" s="74"/>
      <c r="T119" s="73"/>
      <c r="U119" s="74"/>
    </row>
    <row r="120" spans="1:21" ht="12.75">
      <c r="A120" s="75" t="s">
        <v>15</v>
      </c>
      <c r="B120" s="76"/>
      <c r="C120" s="33"/>
      <c r="D120" s="25"/>
      <c r="E120" s="95" t="s">
        <v>60</v>
      </c>
      <c r="F120" s="94" t="s">
        <v>68</v>
      </c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24"/>
      <c r="S120" s="74"/>
      <c r="T120" s="73"/>
      <c r="U120" s="74"/>
    </row>
    <row r="121" spans="1:21" ht="12.75">
      <c r="A121" s="75" t="s">
        <v>16</v>
      </c>
      <c r="B121" s="76"/>
      <c r="C121" s="33"/>
      <c r="D121" s="25"/>
      <c r="E121" s="95" t="s">
        <v>61</v>
      </c>
      <c r="F121" s="94" t="s">
        <v>69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24"/>
      <c r="S121" s="74"/>
      <c r="T121" s="73"/>
      <c r="U121" s="74"/>
    </row>
    <row r="122" spans="1:21" ht="12.75">
      <c r="A122" s="75" t="s">
        <v>23</v>
      </c>
      <c r="B122" s="76"/>
      <c r="C122" s="33"/>
      <c r="D122" s="25"/>
      <c r="E122" s="95" t="s">
        <v>62</v>
      </c>
      <c r="F122" s="94" t="s">
        <v>70</v>
      </c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24"/>
      <c r="S122" s="74">
        <v>204</v>
      </c>
      <c r="T122" s="73"/>
      <c r="U122" s="74">
        <v>110300</v>
      </c>
    </row>
    <row r="123" spans="1:21" ht="12.75">
      <c r="A123" s="75" t="s">
        <v>24</v>
      </c>
      <c r="B123" s="76"/>
      <c r="C123" s="33"/>
      <c r="D123" s="52" t="s">
        <v>64</v>
      </c>
      <c r="E123" s="94" t="s">
        <v>71</v>
      </c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24"/>
      <c r="S123" s="74">
        <v>6568</v>
      </c>
      <c r="T123" s="73"/>
      <c r="U123" s="74">
        <v>230344</v>
      </c>
    </row>
    <row r="124" spans="1:21" ht="12.75">
      <c r="A124" s="75" t="s">
        <v>25</v>
      </c>
      <c r="B124" s="76"/>
      <c r="C124" s="33"/>
      <c r="D124" s="25" t="s">
        <v>65</v>
      </c>
      <c r="E124" s="94" t="s">
        <v>72</v>
      </c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24"/>
      <c r="S124" s="74">
        <v>26736</v>
      </c>
      <c r="T124" s="73"/>
      <c r="U124" s="74">
        <v>3591</v>
      </c>
    </row>
    <row r="125" spans="1:21" ht="12.75">
      <c r="A125" s="75" t="s">
        <v>26</v>
      </c>
      <c r="B125" s="76"/>
      <c r="C125" s="33"/>
      <c r="D125" s="25" t="s">
        <v>66</v>
      </c>
      <c r="E125" s="94" t="s">
        <v>73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24"/>
      <c r="S125" s="74">
        <v>10458</v>
      </c>
      <c r="T125" s="73"/>
      <c r="U125" s="74">
        <v>11936</v>
      </c>
    </row>
    <row r="126" spans="1:21" ht="12.75">
      <c r="A126" s="6">
        <v>10</v>
      </c>
      <c r="B126" s="76"/>
      <c r="C126" s="33"/>
      <c r="D126" s="25" t="s">
        <v>67</v>
      </c>
      <c r="E126" s="94" t="s">
        <v>74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24"/>
      <c r="S126" s="74">
        <v>86264</v>
      </c>
      <c r="T126" s="73"/>
      <c r="U126" s="74">
        <v>47376</v>
      </c>
    </row>
    <row r="127" spans="1:21" ht="12.75">
      <c r="A127" s="6">
        <v>11</v>
      </c>
      <c r="B127" s="76"/>
      <c r="C127" s="33" t="s">
        <v>95</v>
      </c>
      <c r="D127" s="15" t="s">
        <v>75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24"/>
      <c r="S127" s="74">
        <v>1248</v>
      </c>
      <c r="T127" s="73"/>
      <c r="U127" s="74">
        <v>74400</v>
      </c>
    </row>
    <row r="128" spans="1:21" ht="12.75">
      <c r="A128" s="6">
        <v>12</v>
      </c>
      <c r="B128" s="76"/>
      <c r="C128" s="33" t="s">
        <v>96</v>
      </c>
      <c r="D128" s="15" t="s">
        <v>105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24"/>
      <c r="S128" s="8">
        <f>S117+S127</f>
        <v>131478</v>
      </c>
      <c r="T128" s="7"/>
      <c r="U128" s="8">
        <f>U117+U127</f>
        <v>477947</v>
      </c>
    </row>
    <row r="129" spans="1:21" ht="12.75">
      <c r="A129" s="6">
        <v>13</v>
      </c>
      <c r="B129" s="76"/>
      <c r="C129" s="33" t="s">
        <v>97</v>
      </c>
      <c r="D129" s="15" t="s">
        <v>76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24"/>
      <c r="S129" s="74">
        <v>93763</v>
      </c>
      <c r="T129" s="73"/>
      <c r="U129" s="74">
        <f>SUM(U130:U135)</f>
        <v>292718</v>
      </c>
    </row>
    <row r="130" spans="1:21" ht="12.75">
      <c r="A130" s="6">
        <v>14</v>
      </c>
      <c r="B130" s="76"/>
      <c r="C130" s="33"/>
      <c r="D130" s="25" t="s">
        <v>63</v>
      </c>
      <c r="E130" s="94" t="s">
        <v>80</v>
      </c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24"/>
      <c r="S130" s="74">
        <v>34761</v>
      </c>
      <c r="T130" s="73"/>
      <c r="U130" s="74">
        <v>164254</v>
      </c>
    </row>
    <row r="131" spans="1:21" ht="12.75">
      <c r="A131" s="6">
        <v>15</v>
      </c>
      <c r="B131" s="76"/>
      <c r="C131" s="33"/>
      <c r="D131" s="25" t="s">
        <v>64</v>
      </c>
      <c r="E131" s="94" t="s">
        <v>53</v>
      </c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24"/>
      <c r="S131" s="74">
        <v>51384</v>
      </c>
      <c r="T131" s="73"/>
      <c r="U131" s="74">
        <v>95056</v>
      </c>
    </row>
    <row r="132" spans="1:21" ht="12.75">
      <c r="A132" s="6">
        <v>16</v>
      </c>
      <c r="B132" s="76"/>
      <c r="C132" s="33"/>
      <c r="D132" s="25" t="s">
        <v>65</v>
      </c>
      <c r="E132" s="94" t="s">
        <v>54</v>
      </c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24"/>
      <c r="S132" s="74">
        <v>7579</v>
      </c>
      <c r="T132" s="73"/>
      <c r="U132" s="74">
        <v>5763</v>
      </c>
    </row>
    <row r="133" spans="1:21" ht="12.75">
      <c r="A133" s="6">
        <v>17</v>
      </c>
      <c r="B133" s="76"/>
      <c r="C133" s="33"/>
      <c r="D133" s="25" t="s">
        <v>66</v>
      </c>
      <c r="E133" s="94" t="s">
        <v>81</v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24"/>
      <c r="S133" s="74">
        <v>39</v>
      </c>
      <c r="T133" s="73"/>
      <c r="U133" s="74">
        <v>27645</v>
      </c>
    </row>
    <row r="134" spans="1:21" ht="12.75">
      <c r="A134" s="6">
        <v>18</v>
      </c>
      <c r="B134" s="76"/>
      <c r="C134" s="33"/>
      <c r="D134" s="25" t="s">
        <v>67</v>
      </c>
      <c r="E134" s="94" t="s">
        <v>82</v>
      </c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24"/>
      <c r="S134" s="74"/>
      <c r="T134" s="73"/>
      <c r="U134" s="74"/>
    </row>
    <row r="135" spans="1:21" ht="12.75">
      <c r="A135" s="6">
        <v>19</v>
      </c>
      <c r="B135" s="76"/>
      <c r="C135" s="33"/>
      <c r="D135" s="25" t="s">
        <v>77</v>
      </c>
      <c r="E135" s="94" t="s">
        <v>83</v>
      </c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24"/>
      <c r="S135" s="74"/>
      <c r="T135" s="73"/>
      <c r="U135" s="74"/>
    </row>
    <row r="136" spans="1:21" ht="12.75">
      <c r="A136" s="6">
        <v>20</v>
      </c>
      <c r="B136" s="76"/>
      <c r="C136" s="33" t="s">
        <v>98</v>
      </c>
      <c r="D136" s="15" t="s">
        <v>78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24"/>
      <c r="S136" s="74">
        <f>SUM(S137:S142)</f>
        <v>2782</v>
      </c>
      <c r="T136" s="73"/>
      <c r="U136" s="74">
        <f>SUM(U137:U142)</f>
        <v>72688</v>
      </c>
    </row>
    <row r="137" spans="1:21" ht="12.75">
      <c r="A137" s="6">
        <v>21</v>
      </c>
      <c r="B137" s="76"/>
      <c r="C137" s="33"/>
      <c r="D137" s="25" t="s">
        <v>63</v>
      </c>
      <c r="E137" s="94" t="s">
        <v>80</v>
      </c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24"/>
      <c r="S137" s="74">
        <v>1436</v>
      </c>
      <c r="T137" s="73"/>
      <c r="U137" s="74">
        <v>31946</v>
      </c>
    </row>
    <row r="138" spans="1:21" ht="12.75">
      <c r="A138" s="6">
        <v>22</v>
      </c>
      <c r="B138" s="76"/>
      <c r="C138" s="33"/>
      <c r="D138" s="25" t="s">
        <v>64</v>
      </c>
      <c r="E138" s="94" t="s">
        <v>53</v>
      </c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24"/>
      <c r="S138" s="74"/>
      <c r="T138" s="73"/>
      <c r="U138" s="74"/>
    </row>
    <row r="139" spans="1:21" ht="12.75">
      <c r="A139" s="6">
        <v>23</v>
      </c>
      <c r="B139" s="76"/>
      <c r="C139" s="33"/>
      <c r="D139" s="25" t="s">
        <v>65</v>
      </c>
      <c r="E139" s="94" t="s">
        <v>54</v>
      </c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24"/>
      <c r="S139" s="74">
        <v>1346</v>
      </c>
      <c r="T139" s="73"/>
      <c r="U139" s="74">
        <v>4742</v>
      </c>
    </row>
    <row r="140" spans="1:21" ht="12.75">
      <c r="A140" s="6">
        <v>24</v>
      </c>
      <c r="B140" s="76"/>
      <c r="C140" s="33"/>
      <c r="D140" s="25" t="s">
        <v>66</v>
      </c>
      <c r="E140" s="94" t="s">
        <v>81</v>
      </c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24"/>
      <c r="S140" s="74"/>
      <c r="T140" s="73"/>
      <c r="U140" s="74">
        <v>36000</v>
      </c>
    </row>
    <row r="141" spans="1:21" ht="12.75">
      <c r="A141" s="6">
        <v>25</v>
      </c>
      <c r="B141" s="76"/>
      <c r="C141" s="33"/>
      <c r="D141" s="25" t="s">
        <v>67</v>
      </c>
      <c r="E141" s="94" t="s">
        <v>82</v>
      </c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24"/>
      <c r="S141" s="74"/>
      <c r="T141" s="73"/>
      <c r="U141" s="74"/>
    </row>
    <row r="142" spans="1:21" ht="12.75">
      <c r="A142" s="6">
        <v>26</v>
      </c>
      <c r="B142" s="76"/>
      <c r="C142" s="33"/>
      <c r="D142" s="25" t="s">
        <v>77</v>
      </c>
      <c r="E142" s="94" t="s">
        <v>83</v>
      </c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24"/>
      <c r="S142" s="74"/>
      <c r="T142" s="73"/>
      <c r="U142" s="74"/>
    </row>
    <row r="143" spans="1:21" ht="12.75">
      <c r="A143" s="6">
        <v>27</v>
      </c>
      <c r="B143" s="76"/>
      <c r="C143" s="33" t="s">
        <v>99</v>
      </c>
      <c r="D143" s="15" t="s">
        <v>106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24"/>
      <c r="S143" s="74">
        <f>S129+S136</f>
        <v>96545</v>
      </c>
      <c r="T143" s="73"/>
      <c r="U143" s="74">
        <f>U129+U136</f>
        <v>365406</v>
      </c>
    </row>
    <row r="144" spans="1:21" ht="12.75">
      <c r="A144" s="6">
        <v>28</v>
      </c>
      <c r="B144" s="76"/>
      <c r="C144" s="33" t="s">
        <v>93</v>
      </c>
      <c r="D144" s="15" t="s">
        <v>107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24"/>
      <c r="S144" s="74">
        <f>S127-S136</f>
        <v>-1534</v>
      </c>
      <c r="T144" s="73"/>
      <c r="U144" s="74">
        <f>U127-U136</f>
        <v>1712</v>
      </c>
    </row>
    <row r="145" spans="1:21" ht="12.75">
      <c r="A145" s="6">
        <v>29</v>
      </c>
      <c r="B145" s="76"/>
      <c r="C145" s="33" t="s">
        <v>92</v>
      </c>
      <c r="D145" s="15" t="s">
        <v>84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24"/>
      <c r="S145" s="8">
        <v>0</v>
      </c>
      <c r="T145" s="7"/>
      <c r="U145" s="8">
        <v>171</v>
      </c>
    </row>
    <row r="146" spans="1:21" ht="12.75">
      <c r="A146" s="6">
        <v>30</v>
      </c>
      <c r="B146" s="76"/>
      <c r="C146" s="33" t="s">
        <v>18</v>
      </c>
      <c r="D146" s="15" t="s">
        <v>103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24"/>
      <c r="S146" s="8">
        <f>S144-S145</f>
        <v>-1534</v>
      </c>
      <c r="T146" s="7"/>
      <c r="U146" s="8">
        <f>U144-U145</f>
        <v>1541</v>
      </c>
    </row>
    <row r="147" spans="1:21" ht="12.75">
      <c r="A147" s="6">
        <v>31</v>
      </c>
      <c r="B147" s="76"/>
      <c r="C147" s="33" t="s">
        <v>91</v>
      </c>
      <c r="D147" s="15" t="s">
        <v>104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24"/>
      <c r="S147" s="8">
        <f>S117-S129</f>
        <v>36467</v>
      </c>
      <c r="T147" s="7"/>
      <c r="U147" s="8">
        <f>U117-U129</f>
        <v>110829</v>
      </c>
    </row>
    <row r="148" spans="1:21" ht="18.75" customHeight="1">
      <c r="A148" s="23" t="s">
        <v>79</v>
      </c>
      <c r="B148" s="25"/>
      <c r="C148" s="16"/>
      <c r="D148" s="16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7"/>
      <c r="T148" s="16"/>
      <c r="U148" s="17"/>
    </row>
    <row r="149" spans="1:21" ht="12.75">
      <c r="A149" s="6">
        <v>32</v>
      </c>
      <c r="B149" s="76"/>
      <c r="C149" s="33" t="s">
        <v>17</v>
      </c>
      <c r="D149" s="15" t="s">
        <v>53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24"/>
      <c r="S149" s="8">
        <f>SUM(S150,S153:S154)</f>
        <v>51384</v>
      </c>
      <c r="T149" s="22"/>
      <c r="U149" s="8">
        <f>SUM(U150,U153:U154)</f>
        <v>95056</v>
      </c>
    </row>
    <row r="150" spans="1:21" ht="12.75">
      <c r="A150" s="6">
        <v>33</v>
      </c>
      <c r="B150" s="76"/>
      <c r="C150" s="33"/>
      <c r="D150" s="25" t="s">
        <v>63</v>
      </c>
      <c r="E150" s="94" t="s">
        <v>85</v>
      </c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24"/>
      <c r="S150" s="8">
        <v>7558</v>
      </c>
      <c r="T150" s="22"/>
      <c r="U150" s="8">
        <v>18715</v>
      </c>
    </row>
    <row r="151" spans="1:21" ht="12.75">
      <c r="A151" s="6">
        <v>34</v>
      </c>
      <c r="B151" s="76"/>
      <c r="C151" s="33"/>
      <c r="D151" s="25"/>
      <c r="E151" s="94" t="s">
        <v>32</v>
      </c>
      <c r="F151" s="94"/>
      <c r="G151" s="94" t="s">
        <v>86</v>
      </c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24"/>
      <c r="S151" s="74"/>
      <c r="T151" s="96"/>
      <c r="U151" s="74"/>
    </row>
    <row r="152" spans="1:21" ht="12.75">
      <c r="A152" s="6">
        <v>35</v>
      </c>
      <c r="B152" s="76"/>
      <c r="C152" s="33"/>
      <c r="D152" s="16"/>
      <c r="E152" s="94"/>
      <c r="F152" s="94"/>
      <c r="G152" s="94" t="s">
        <v>87</v>
      </c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24"/>
      <c r="S152" s="8"/>
      <c r="T152" s="22"/>
      <c r="U152" s="8"/>
    </row>
    <row r="153" spans="1:21" ht="12.75">
      <c r="A153" s="97">
        <v>36</v>
      </c>
      <c r="B153" s="98"/>
      <c r="C153" s="33"/>
      <c r="D153" s="25" t="s">
        <v>64</v>
      </c>
      <c r="E153" s="94" t="s">
        <v>88</v>
      </c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24"/>
      <c r="S153" s="74">
        <v>41485</v>
      </c>
      <c r="T153" s="96"/>
      <c r="U153" s="74">
        <v>71709</v>
      </c>
    </row>
    <row r="154" spans="1:21" ht="12.75">
      <c r="A154" s="99">
        <v>37</v>
      </c>
      <c r="B154" s="100"/>
      <c r="C154" s="34"/>
      <c r="D154" s="101" t="s">
        <v>65</v>
      </c>
      <c r="E154" s="102" t="s">
        <v>89</v>
      </c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77"/>
      <c r="S154" s="78">
        <v>2341</v>
      </c>
      <c r="T154" s="103"/>
      <c r="U154" s="78">
        <v>4632</v>
      </c>
    </row>
    <row r="155" spans="1:21" ht="12.75">
      <c r="A155" s="99">
        <v>38</v>
      </c>
      <c r="B155" s="100"/>
      <c r="C155" s="34" t="s">
        <v>21</v>
      </c>
      <c r="D155" s="21" t="s">
        <v>90</v>
      </c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77"/>
      <c r="S155" s="78"/>
      <c r="T155" s="96"/>
      <c r="U155" s="78"/>
    </row>
    <row r="156" spans="1:21" ht="12.75">
      <c r="A156" s="104">
        <v>39</v>
      </c>
      <c r="B156" s="105"/>
      <c r="C156" s="35"/>
      <c r="D156" s="102" t="s">
        <v>101</v>
      </c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77"/>
      <c r="S156" s="78"/>
      <c r="T156" s="103"/>
      <c r="U156" s="78"/>
    </row>
    <row r="157" spans="1:21" ht="13.5" thickBot="1">
      <c r="A157" s="106"/>
      <c r="B157" s="107"/>
      <c r="C157" s="36"/>
      <c r="D157" s="37"/>
      <c r="E157" s="37" t="s">
        <v>100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19"/>
      <c r="S157" s="40"/>
      <c r="T157" s="20"/>
      <c r="U157" s="40"/>
    </row>
    <row r="158" spans="1:2" ht="12.75">
      <c r="A158" s="60"/>
      <c r="B158" s="60"/>
    </row>
    <row r="164" spans="1:21" ht="15">
      <c r="A164" s="110" t="s">
        <v>8</v>
      </c>
      <c r="B164" s="110"/>
      <c r="C164" s="110"/>
      <c r="D164" s="113" t="str">
        <f>IF(Adatlap!D11&lt;&gt;"",Adatlap!D11,"")</f>
        <v>2012.05.17.</v>
      </c>
      <c r="E164" s="111"/>
      <c r="F164" s="111"/>
      <c r="G164" s="111"/>
      <c r="H164" s="111"/>
      <c r="I164" s="111"/>
      <c r="J164" s="111"/>
      <c r="K164" s="111"/>
      <c r="L164" s="111"/>
      <c r="M164" s="111"/>
      <c r="N164" s="127"/>
      <c r="O164" s="127"/>
      <c r="P164" s="127"/>
      <c r="Q164" s="111" t="str">
        <f>IF(Adatlap!D13&lt;&gt;"",Adatlap!D13,"")</f>
        <v>Kóbor László</v>
      </c>
      <c r="R164" s="111"/>
      <c r="S164" s="56"/>
      <c r="T164" s="56"/>
      <c r="U164" s="56"/>
    </row>
    <row r="165" spans="1:21" ht="1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7"/>
      <c r="N165" s="127"/>
      <c r="O165" s="127"/>
      <c r="P165" s="127"/>
      <c r="Q165" s="112" t="s">
        <v>108</v>
      </c>
      <c r="R165" s="112"/>
      <c r="S165" s="51"/>
      <c r="T165" s="51"/>
      <c r="U165" s="51"/>
    </row>
    <row r="166" spans="1:21" ht="1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7"/>
      <c r="N166" s="127"/>
      <c r="O166" s="127"/>
      <c r="P166" s="127"/>
      <c r="Q166" s="112" t="s">
        <v>10</v>
      </c>
      <c r="R166" s="112"/>
      <c r="S166" s="51"/>
      <c r="T166" s="51"/>
      <c r="U166" s="51"/>
    </row>
  </sheetData>
  <sheetProtection/>
  <printOptions/>
  <pageMargins left="0.75" right="0.75" top="1" bottom="1" header="0.5" footer="0.5"/>
  <pageSetup horizontalDpi="300" verticalDpi="300" orientation="portrait" paperSize="9" scale="78" r:id="rId1"/>
  <rowBreaks count="3" manualBreakCount="3">
    <brk id="40" max="21" man="1"/>
    <brk id="100" max="21" man="1"/>
    <brk id="17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Ámon Kft</dc:creator>
  <cp:keywords/>
  <dc:description/>
  <cp:lastModifiedBy>Anita</cp:lastModifiedBy>
  <cp:lastPrinted>2012-05-31T10:40:09Z</cp:lastPrinted>
  <dcterms:created xsi:type="dcterms:W3CDTF">2002-05-13T12:21:03Z</dcterms:created>
  <dcterms:modified xsi:type="dcterms:W3CDTF">2012-05-31T10:40:11Z</dcterms:modified>
  <cp:category/>
  <cp:version/>
  <cp:contentType/>
  <cp:contentStatus/>
</cp:coreProperties>
</file>